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30" windowWidth="19440" windowHeight="12240"/>
  </bookViews>
  <sheets>
    <sheet name="List3" sheetId="3" r:id="rId1"/>
  </sheets>
  <calcPr calcId="125725"/>
</workbook>
</file>

<file path=xl/calcChain.xml><?xml version="1.0" encoding="utf-8"?>
<calcChain xmlns="http://schemas.openxmlformats.org/spreadsheetml/2006/main">
  <c r="D42" i="3"/>
  <c r="E42" s="1"/>
  <c r="F42" s="1"/>
  <c r="D41"/>
  <c r="E41" s="1"/>
  <c r="F41" s="1"/>
  <c r="D40"/>
  <c r="D39"/>
  <c r="D38"/>
  <c r="E38" s="1"/>
  <c r="F38" s="1"/>
  <c r="D37"/>
  <c r="E37" s="1"/>
  <c r="F37" s="1"/>
  <c r="D36"/>
  <c r="E36" s="1"/>
  <c r="F36" s="1"/>
  <c r="D35"/>
  <c r="E35" s="1"/>
  <c r="F35" s="1"/>
  <c r="D34"/>
  <c r="E34" s="1"/>
  <c r="F34" s="1"/>
  <c r="D33"/>
  <c r="E33" s="1"/>
  <c r="F33" s="1"/>
  <c r="D32"/>
  <c r="E32" s="1"/>
  <c r="F32" s="1"/>
  <c r="D31"/>
  <c r="E31" s="1"/>
  <c r="F31" s="1"/>
  <c r="D30"/>
  <c r="E30" s="1"/>
  <c r="F30" s="1"/>
  <c r="D29"/>
  <c r="E29" s="1"/>
  <c r="F29" s="1"/>
  <c r="E40"/>
  <c r="F40" s="1"/>
  <c r="E39"/>
  <c r="F39" s="1"/>
  <c r="D9" l="1"/>
  <c r="E9" s="1"/>
  <c r="F9" s="1"/>
  <c r="D10"/>
  <c r="E10" s="1"/>
  <c r="F10" s="1"/>
  <c r="D11"/>
  <c r="D12"/>
  <c r="E12" s="1"/>
  <c r="F12" s="1"/>
  <c r="D13"/>
  <c r="E13" s="1"/>
  <c r="F13" s="1"/>
  <c r="D14"/>
  <c r="E14" s="1"/>
  <c r="F14" s="1"/>
  <c r="D15"/>
  <c r="D16"/>
  <c r="E16" s="1"/>
  <c r="F16" s="1"/>
  <c r="D17"/>
  <c r="E17" s="1"/>
  <c r="F17" s="1"/>
  <c r="D18"/>
  <c r="E18" s="1"/>
  <c r="F18" s="1"/>
  <c r="D19"/>
  <c r="E20"/>
  <c r="F20" s="1"/>
  <c r="D8"/>
  <c r="E19"/>
  <c r="F19" s="1"/>
  <c r="E15"/>
  <c r="F15" s="1"/>
  <c r="E11"/>
  <c r="F11" s="1"/>
  <c r="E8"/>
  <c r="F8" s="1"/>
</calcChain>
</file>

<file path=xl/sharedStrings.xml><?xml version="1.0" encoding="utf-8"?>
<sst xmlns="http://schemas.openxmlformats.org/spreadsheetml/2006/main" count="22" uniqueCount="15">
  <si>
    <t>mV</t>
  </si>
  <si>
    <t>Value ADC1</t>
  </si>
  <si>
    <t>11+</t>
  </si>
  <si>
    <t>Cover transmission:</t>
  </si>
  <si>
    <t>Analog reference Arduino TX</t>
  </si>
  <si>
    <t>Teoretical output from UV sensor [mV]</t>
  </si>
  <si>
    <t>Real UVI</t>
  </si>
  <si>
    <t>Real output from UV sensor under cover [mV]</t>
  </si>
  <si>
    <t>RX calculated UVI</t>
  </si>
  <si>
    <t>UVM-30A UVI measurement</t>
  </si>
  <si>
    <t>IndiceUV = ((((ADC1 * 1100.0 / 1024.0 ) / Transmission - 135 ) * 10.9 ) / 1023.0) ;</t>
  </si>
  <si>
    <t>IndiceUV = ((ADC1 * 12.0 * (1 / Transmission)) / 1023.0) ;</t>
  </si>
  <si>
    <t>13.2</t>
  </si>
  <si>
    <t>Cover transmission + losses:</t>
  </si>
  <si>
    <t>Theoretical UVI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</si>
</sst>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9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3" borderId="7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0" borderId="0" xfId="0" applyFont="1"/>
    <xf numFmtId="164" fontId="3" fillId="0" borderId="1" xfId="0" applyNumberFormat="1" applyFont="1" applyBorder="1" applyAlignment="1">
      <alignment horizontal="center"/>
    </xf>
    <xf numFmtId="164" fontId="3" fillId="6" borderId="1" xfId="0" applyNumberFormat="1" applyFon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3" fillId="6" borderId="3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3" fillId="5" borderId="3" xfId="0" applyNumberFormat="1" applyFont="1" applyFill="1" applyBorder="1" applyAlignment="1">
      <alignment horizontal="center"/>
    </xf>
    <xf numFmtId="164" fontId="3" fillId="5" borderId="4" xfId="0" applyNumberFormat="1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3" fillId="5" borderId="6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plotArea>
      <c:layout>
        <c:manualLayout>
          <c:layoutTarget val="inner"/>
          <c:xMode val="edge"/>
          <c:yMode val="edge"/>
          <c:x val="9.7377296587926515E-2"/>
          <c:y val="6.0659813356663754E-2"/>
          <c:w val="0.86928937007874041"/>
          <c:h val="0.8326195683872849"/>
        </c:manualLayout>
      </c:layout>
      <c:lineChart>
        <c:grouping val="stacked"/>
        <c:ser>
          <c:idx val="0"/>
          <c:order val="0"/>
          <c:marker>
            <c:symbol val="none"/>
          </c:marker>
          <c:cat>
            <c:numRef>
              <c:f>List3!$B$8:$B$19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List3!$C$8:$C$19</c:f>
              <c:numCache>
                <c:formatCode>0</c:formatCode>
                <c:ptCount val="12"/>
                <c:pt idx="0">
                  <c:v>50</c:v>
                </c:pt>
                <c:pt idx="1">
                  <c:v>227</c:v>
                </c:pt>
                <c:pt idx="2">
                  <c:v>318</c:v>
                </c:pt>
                <c:pt idx="3">
                  <c:v>408</c:v>
                </c:pt>
                <c:pt idx="4">
                  <c:v>503</c:v>
                </c:pt>
                <c:pt idx="5">
                  <c:v>606</c:v>
                </c:pt>
                <c:pt idx="6">
                  <c:v>696</c:v>
                </c:pt>
                <c:pt idx="7">
                  <c:v>795</c:v>
                </c:pt>
                <c:pt idx="8">
                  <c:v>881</c:v>
                </c:pt>
                <c:pt idx="9">
                  <c:v>976</c:v>
                </c:pt>
                <c:pt idx="10">
                  <c:v>1079</c:v>
                </c:pt>
                <c:pt idx="11">
                  <c:v>1170</c:v>
                </c:pt>
              </c:numCache>
            </c:numRef>
          </c:val>
          <c:smooth val="1"/>
        </c:ser>
        <c:ser>
          <c:idx val="1"/>
          <c:order val="1"/>
          <c:marker>
            <c:symbol val="none"/>
          </c:marker>
          <c:cat>
            <c:numRef>
              <c:f>List3!$B$8:$B$19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</c:numCache>
            </c:numRef>
          </c:cat>
          <c:val>
            <c:numRef>
              <c:f>List3!$F$8:$F$19</c:f>
              <c:numCache>
                <c:formatCode>0.0</c:formatCode>
                <c:ptCount val="12"/>
                <c:pt idx="0">
                  <c:v>-0.90566959921798629</c:v>
                </c:pt>
                <c:pt idx="1">
                  <c:v>0.98025415444770314</c:v>
                </c:pt>
                <c:pt idx="2">
                  <c:v>1.9498533724340177</c:v>
                </c:pt>
                <c:pt idx="3">
                  <c:v>2.9087976539589446</c:v>
                </c:pt>
                <c:pt idx="4">
                  <c:v>3.9210166177908126</c:v>
                </c:pt>
                <c:pt idx="5">
                  <c:v>5.018475073313784</c:v>
                </c:pt>
                <c:pt idx="6">
                  <c:v>5.9774193548387098</c:v>
                </c:pt>
                <c:pt idx="7">
                  <c:v>7.032258064516129</c:v>
                </c:pt>
                <c:pt idx="8">
                  <c:v>7.948582600195504</c:v>
                </c:pt>
                <c:pt idx="9">
                  <c:v>8.9608015640273706</c:v>
                </c:pt>
                <c:pt idx="10">
                  <c:v>10.058260019550342</c:v>
                </c:pt>
                <c:pt idx="11">
                  <c:v>11.027859237536656</c:v>
                </c:pt>
              </c:numCache>
            </c:numRef>
          </c:val>
          <c:smooth val="1"/>
        </c:ser>
        <c:marker val="1"/>
        <c:axId val="67926272"/>
        <c:axId val="67940352"/>
      </c:lineChart>
      <c:catAx>
        <c:axId val="67926272"/>
        <c:scaling>
          <c:orientation val="minMax"/>
        </c:scaling>
        <c:axPos val="b"/>
        <c:numFmt formatCode="General" sourceLinked="1"/>
        <c:tickLblPos val="nextTo"/>
        <c:crossAx val="67940352"/>
        <c:crosses val="autoZero"/>
        <c:auto val="1"/>
        <c:lblAlgn val="ctr"/>
        <c:lblOffset val="100"/>
      </c:catAx>
      <c:valAx>
        <c:axId val="67940352"/>
        <c:scaling>
          <c:orientation val="minMax"/>
        </c:scaling>
        <c:axPos val="l"/>
        <c:majorGridlines/>
        <c:numFmt formatCode="0" sourceLinked="1"/>
        <c:tickLblPos val="nextTo"/>
        <c:crossAx val="67926272"/>
        <c:crosses val="autoZero"/>
        <c:crossBetween val="midCat"/>
      </c:valAx>
    </c:plotArea>
    <c:plotVisOnly val="1"/>
    <c:dispBlanksAs val="zero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PT"/>
  <c:chart>
    <c:plotArea>
      <c:layout>
        <c:manualLayout>
          <c:layoutTarget val="inner"/>
          <c:xMode val="edge"/>
          <c:yMode val="edge"/>
          <c:x val="0.10293285214348206"/>
          <c:y val="5.1400554097404488E-2"/>
          <c:w val="0.86928937007874063"/>
          <c:h val="0.8326195683872849"/>
        </c:manualLayout>
      </c:layout>
      <c:lineChart>
        <c:grouping val="stacked"/>
        <c:ser>
          <c:idx val="0"/>
          <c:order val="0"/>
          <c:marker>
            <c:symbol val="none"/>
          </c:marker>
          <c:cat>
            <c:strRef>
              <c:f>List3!$B$29:$B$42</c:f>
              <c:strCache>
                <c:ptCount val="14"/>
                <c:pt idx="0">
                  <c:v>0,0</c:v>
                </c:pt>
                <c:pt idx="1">
                  <c:v>1,0</c:v>
                </c:pt>
                <c:pt idx="2">
                  <c:v>2,0</c:v>
                </c:pt>
                <c:pt idx="3">
                  <c:v>3,0</c:v>
                </c:pt>
                <c:pt idx="4">
                  <c:v>4,0</c:v>
                </c:pt>
                <c:pt idx="5">
                  <c:v>5,0</c:v>
                </c:pt>
                <c:pt idx="6">
                  <c:v>6,0</c:v>
                </c:pt>
                <c:pt idx="7">
                  <c:v>7,0</c:v>
                </c:pt>
                <c:pt idx="8">
                  <c:v>8,0</c:v>
                </c:pt>
                <c:pt idx="9">
                  <c:v>9,0</c:v>
                </c:pt>
                <c:pt idx="10">
                  <c:v>10,0</c:v>
                </c:pt>
                <c:pt idx="11">
                  <c:v>11,0</c:v>
                </c:pt>
                <c:pt idx="12">
                  <c:v>12,0</c:v>
                </c:pt>
                <c:pt idx="13">
                  <c:v>13.2</c:v>
                </c:pt>
              </c:strCache>
            </c:strRef>
          </c:cat>
          <c:val>
            <c:numRef>
              <c:f>List3!$C$29:$C$42</c:f>
              <c:numCache>
                <c:formatCode>0</c:formatCode>
                <c:ptCount val="14"/>
                <c:pt idx="0">
                  <c:v>50</c:v>
                </c:pt>
                <c:pt idx="1">
                  <c:v>227</c:v>
                </c:pt>
                <c:pt idx="2">
                  <c:v>318</c:v>
                </c:pt>
                <c:pt idx="3">
                  <c:v>408</c:v>
                </c:pt>
                <c:pt idx="4">
                  <c:v>503</c:v>
                </c:pt>
                <c:pt idx="5">
                  <c:v>606</c:v>
                </c:pt>
                <c:pt idx="6">
                  <c:v>696</c:v>
                </c:pt>
                <c:pt idx="7">
                  <c:v>795</c:v>
                </c:pt>
                <c:pt idx="8">
                  <c:v>881</c:v>
                </c:pt>
                <c:pt idx="9">
                  <c:v>976</c:v>
                </c:pt>
                <c:pt idx="10">
                  <c:v>1079</c:v>
                </c:pt>
                <c:pt idx="11">
                  <c:v>1170</c:v>
                </c:pt>
                <c:pt idx="12">
                  <c:v>1264</c:v>
                </c:pt>
                <c:pt idx="13">
                  <c:v>1375</c:v>
                </c:pt>
              </c:numCache>
            </c:numRef>
          </c:val>
          <c:smooth val="1"/>
        </c:ser>
        <c:ser>
          <c:idx val="1"/>
          <c:order val="1"/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strRef>
              <c:f>List3!$B$29:$B$42</c:f>
              <c:strCache>
                <c:ptCount val="14"/>
                <c:pt idx="0">
                  <c:v>0,0</c:v>
                </c:pt>
                <c:pt idx="1">
                  <c:v>1,0</c:v>
                </c:pt>
                <c:pt idx="2">
                  <c:v>2,0</c:v>
                </c:pt>
                <c:pt idx="3">
                  <c:v>3,0</c:v>
                </c:pt>
                <c:pt idx="4">
                  <c:v>4,0</c:v>
                </c:pt>
                <c:pt idx="5">
                  <c:v>5,0</c:v>
                </c:pt>
                <c:pt idx="6">
                  <c:v>6,0</c:v>
                </c:pt>
                <c:pt idx="7">
                  <c:v>7,0</c:v>
                </c:pt>
                <c:pt idx="8">
                  <c:v>8,0</c:v>
                </c:pt>
                <c:pt idx="9">
                  <c:v>9,0</c:v>
                </c:pt>
                <c:pt idx="10">
                  <c:v>10,0</c:v>
                </c:pt>
                <c:pt idx="11">
                  <c:v>11,0</c:v>
                </c:pt>
                <c:pt idx="12">
                  <c:v>12,0</c:v>
                </c:pt>
                <c:pt idx="13">
                  <c:v>13.2</c:v>
                </c:pt>
              </c:strCache>
            </c:strRef>
          </c:cat>
          <c:val>
            <c:numRef>
              <c:f>List3!$F$29:$F$42</c:f>
              <c:numCache>
                <c:formatCode>0.0</c:formatCode>
                <c:ptCount val="14"/>
                <c:pt idx="0">
                  <c:v>0.54545454545454541</c:v>
                </c:pt>
                <c:pt idx="1">
                  <c:v>2.476363636363637</c:v>
                </c:pt>
                <c:pt idx="2">
                  <c:v>3.4690909090909092</c:v>
                </c:pt>
                <c:pt idx="3">
                  <c:v>4.4509090909090911</c:v>
                </c:pt>
                <c:pt idx="4">
                  <c:v>5.4872727272727273</c:v>
                </c:pt>
                <c:pt idx="5">
                  <c:v>6.6109090909090922</c:v>
                </c:pt>
                <c:pt idx="6">
                  <c:v>7.5927272727272737</c:v>
                </c:pt>
                <c:pt idx="7">
                  <c:v>8.6727272727272737</c:v>
                </c:pt>
                <c:pt idx="8">
                  <c:v>9.6109090909090913</c:v>
                </c:pt>
                <c:pt idx="9">
                  <c:v>10.647272727272728</c:v>
                </c:pt>
                <c:pt idx="10">
                  <c:v>11.770909090909093</c:v>
                </c:pt>
                <c:pt idx="11">
                  <c:v>12.763636363636364</c:v>
                </c:pt>
                <c:pt idx="12">
                  <c:v>13.789090909090909</c:v>
                </c:pt>
                <c:pt idx="13">
                  <c:v>15.000000000000002</c:v>
                </c:pt>
              </c:numCache>
            </c:numRef>
          </c:val>
          <c:smooth val="1"/>
        </c:ser>
        <c:marker val="1"/>
        <c:axId val="67947904"/>
        <c:axId val="68433024"/>
      </c:lineChart>
      <c:catAx>
        <c:axId val="67947904"/>
        <c:scaling>
          <c:orientation val="minMax"/>
        </c:scaling>
        <c:axPos val="b"/>
        <c:majorGridlines/>
        <c:numFmt formatCode="0.0" sourceLinked="1"/>
        <c:tickLblPos val="low"/>
        <c:crossAx val="68433024"/>
        <c:crosses val="autoZero"/>
        <c:auto val="1"/>
        <c:lblAlgn val="ctr"/>
        <c:lblOffset val="100"/>
      </c:catAx>
      <c:valAx>
        <c:axId val="68433024"/>
        <c:scaling>
          <c:orientation val="minMax"/>
        </c:scaling>
        <c:axPos val="l"/>
        <c:majorGridlines/>
        <c:numFmt formatCode="0" sourceLinked="1"/>
        <c:tickLblPos val="nextTo"/>
        <c:crossAx val="67947904"/>
        <c:crosses val="autoZero"/>
        <c:crossBetween val="midCat"/>
      </c:valAx>
    </c:plotArea>
    <c:plotVisOnly val="1"/>
    <c:dispBlanksAs val="zero"/>
  </c:chart>
  <c:spPr>
    <a:effectLst/>
  </c:spPr>
  <c:printSettings>
    <c:headerFooter/>
    <c:pageMargins b="0.78740157499999996" l="0.7000000000000004" r="0.7000000000000004" t="0.78740157499999996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6</xdr:row>
      <xdr:rowOff>4762</xdr:rowOff>
    </xdr:from>
    <xdr:to>
      <xdr:col>14</xdr:col>
      <xdr:colOff>304800</xdr:colOff>
      <xdr:row>18</xdr:row>
      <xdr:rowOff>176212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14</xdr:col>
      <xdr:colOff>304800</xdr:colOff>
      <xdr:row>39</xdr:row>
      <xdr:rowOff>171450</xdr:rowOff>
    </xdr:to>
    <xdr:graphicFrame macro="">
      <xdr:nvGraphicFramePr>
        <xdr:cNvPr id="3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42"/>
  <sheetViews>
    <sheetView tabSelected="1" topLeftCell="A22" zoomScaleNormal="100" workbookViewId="0">
      <selection activeCell="A19" sqref="A19"/>
    </sheetView>
  </sheetViews>
  <sheetFormatPr defaultRowHeight="15"/>
  <cols>
    <col min="2" max="6" width="13" customWidth="1"/>
  </cols>
  <sheetData>
    <row r="2" spans="2:14">
      <c r="B2" s="21" t="s">
        <v>10</v>
      </c>
    </row>
    <row r="3" spans="2:14" ht="15.75" thickBot="1"/>
    <row r="4" spans="2:14">
      <c r="B4" s="12" t="s">
        <v>3</v>
      </c>
      <c r="C4" s="13"/>
      <c r="D4" s="14">
        <v>0.8</v>
      </c>
      <c r="E4" s="13"/>
      <c r="F4" s="15"/>
    </row>
    <row r="5" spans="2:14" ht="19.5" thickBot="1">
      <c r="B5" s="16" t="s">
        <v>4</v>
      </c>
      <c r="C5" s="17"/>
      <c r="D5" s="17">
        <v>1100</v>
      </c>
      <c r="E5" s="17" t="s">
        <v>0</v>
      </c>
      <c r="F5" s="18"/>
      <c r="H5" s="35" t="s">
        <v>9</v>
      </c>
      <c r="I5" s="35"/>
      <c r="J5" s="35"/>
      <c r="K5" s="35"/>
      <c r="L5" s="35"/>
      <c r="M5" s="35"/>
      <c r="N5" s="35"/>
    </row>
    <row r="6" spans="2:14" ht="15.75" thickBot="1"/>
    <row r="7" spans="2:14" ht="36.75" thickBot="1">
      <c r="B7" s="9" t="s">
        <v>6</v>
      </c>
      <c r="C7" s="10" t="s">
        <v>5</v>
      </c>
      <c r="D7" s="10" t="s">
        <v>7</v>
      </c>
      <c r="E7" s="10" t="s">
        <v>1</v>
      </c>
      <c r="F7" s="11" t="s">
        <v>8</v>
      </c>
    </row>
    <row r="8" spans="2:14" ht="15.75" thickTop="1">
      <c r="B8" s="1">
        <v>0</v>
      </c>
      <c r="C8" s="3">
        <v>50</v>
      </c>
      <c r="D8" s="2">
        <f>C8*$D$4</f>
        <v>40</v>
      </c>
      <c r="E8" s="3">
        <f>1024/1100*D8</f>
        <v>37.236363636363635</v>
      </c>
      <c r="F8" s="4">
        <f>(E8*1100/1024/$D$4-135)*10.9/1023</f>
        <v>-0.90566959921798629</v>
      </c>
    </row>
    <row r="9" spans="2:14">
      <c r="B9" s="1">
        <v>1</v>
      </c>
      <c r="C9" s="3">
        <v>227</v>
      </c>
      <c r="D9" s="2">
        <f t="shared" ref="D9:D19" si="0">C9*$D$4</f>
        <v>181.60000000000002</v>
      </c>
      <c r="E9" s="3">
        <f t="shared" ref="E9:E20" si="1">1024/1100*D9</f>
        <v>169.05309090909094</v>
      </c>
      <c r="F9" s="4">
        <f t="shared" ref="F9:F20" si="2">(E9*1100/1024/$D$4-135)*10.9/1023</f>
        <v>0.98025415444770314</v>
      </c>
    </row>
    <row r="10" spans="2:14">
      <c r="B10" s="1">
        <v>2</v>
      </c>
      <c r="C10" s="3">
        <v>318</v>
      </c>
      <c r="D10" s="2">
        <f t="shared" si="0"/>
        <v>254.4</v>
      </c>
      <c r="E10" s="3">
        <f t="shared" si="1"/>
        <v>236.82327272727272</v>
      </c>
      <c r="F10" s="4">
        <f t="shared" si="2"/>
        <v>1.9498533724340177</v>
      </c>
    </row>
    <row r="11" spans="2:14">
      <c r="B11" s="1">
        <v>3</v>
      </c>
      <c r="C11" s="3">
        <v>408</v>
      </c>
      <c r="D11" s="2">
        <f t="shared" si="0"/>
        <v>326.40000000000003</v>
      </c>
      <c r="E11" s="3">
        <f t="shared" si="1"/>
        <v>303.84872727272733</v>
      </c>
      <c r="F11" s="4">
        <f t="shared" si="2"/>
        <v>2.9087976539589446</v>
      </c>
    </row>
    <row r="12" spans="2:14">
      <c r="B12" s="1">
        <v>4</v>
      </c>
      <c r="C12" s="3">
        <v>503</v>
      </c>
      <c r="D12" s="2">
        <f t="shared" si="0"/>
        <v>402.40000000000003</v>
      </c>
      <c r="E12" s="3">
        <f t="shared" si="1"/>
        <v>374.59781818181824</v>
      </c>
      <c r="F12" s="4">
        <f t="shared" si="2"/>
        <v>3.9210166177908126</v>
      </c>
    </row>
    <row r="13" spans="2:14">
      <c r="B13" s="1">
        <v>5</v>
      </c>
      <c r="C13" s="3">
        <v>606</v>
      </c>
      <c r="D13" s="2">
        <f t="shared" si="0"/>
        <v>484.8</v>
      </c>
      <c r="E13" s="3">
        <f t="shared" si="1"/>
        <v>451.30472727272729</v>
      </c>
      <c r="F13" s="4">
        <f t="shared" si="2"/>
        <v>5.018475073313784</v>
      </c>
    </row>
    <row r="14" spans="2:14">
      <c r="B14" s="1">
        <v>6</v>
      </c>
      <c r="C14" s="3">
        <v>696</v>
      </c>
      <c r="D14" s="2">
        <f t="shared" si="0"/>
        <v>556.80000000000007</v>
      </c>
      <c r="E14" s="3">
        <f t="shared" si="1"/>
        <v>518.33018181818193</v>
      </c>
      <c r="F14" s="4">
        <f t="shared" si="2"/>
        <v>5.9774193548387098</v>
      </c>
    </row>
    <row r="15" spans="2:14">
      <c r="B15" s="1">
        <v>7</v>
      </c>
      <c r="C15" s="3">
        <v>795</v>
      </c>
      <c r="D15" s="2">
        <f t="shared" si="0"/>
        <v>636</v>
      </c>
      <c r="E15" s="3">
        <f t="shared" si="1"/>
        <v>592.05818181818177</v>
      </c>
      <c r="F15" s="4">
        <f t="shared" si="2"/>
        <v>7.032258064516129</v>
      </c>
    </row>
    <row r="16" spans="2:14">
      <c r="B16" s="1">
        <v>8</v>
      </c>
      <c r="C16" s="3">
        <v>881</v>
      </c>
      <c r="D16" s="2">
        <f t="shared" si="0"/>
        <v>704.80000000000007</v>
      </c>
      <c r="E16" s="3">
        <f t="shared" si="1"/>
        <v>656.10472727272736</v>
      </c>
      <c r="F16" s="4">
        <f t="shared" si="2"/>
        <v>7.948582600195504</v>
      </c>
    </row>
    <row r="17" spans="2:14">
      <c r="B17" s="1">
        <v>9</v>
      </c>
      <c r="C17" s="3">
        <v>976</v>
      </c>
      <c r="D17" s="2">
        <f t="shared" si="0"/>
        <v>780.80000000000007</v>
      </c>
      <c r="E17" s="3">
        <f t="shared" si="1"/>
        <v>726.85381818181827</v>
      </c>
      <c r="F17" s="4">
        <f t="shared" si="2"/>
        <v>8.9608015640273706</v>
      </c>
    </row>
    <row r="18" spans="2:14">
      <c r="B18" s="1">
        <v>10</v>
      </c>
      <c r="C18" s="3">
        <v>1079</v>
      </c>
      <c r="D18" s="2">
        <f t="shared" si="0"/>
        <v>863.2</v>
      </c>
      <c r="E18" s="3">
        <f t="shared" si="1"/>
        <v>803.56072727272726</v>
      </c>
      <c r="F18" s="4">
        <f t="shared" si="2"/>
        <v>10.058260019550342</v>
      </c>
    </row>
    <row r="19" spans="2:14">
      <c r="B19" s="1">
        <v>11</v>
      </c>
      <c r="C19" s="3">
        <v>1170</v>
      </c>
      <c r="D19" s="2">
        <f t="shared" si="0"/>
        <v>936</v>
      </c>
      <c r="E19" s="3">
        <f t="shared" si="1"/>
        <v>871.33090909090913</v>
      </c>
      <c r="F19" s="4">
        <f t="shared" si="2"/>
        <v>11.027859237536656</v>
      </c>
    </row>
    <row r="20" spans="2:14" ht="15.75" thickBot="1">
      <c r="B20" s="5" t="s">
        <v>2</v>
      </c>
      <c r="C20" s="7">
        <v>1170</v>
      </c>
      <c r="D20" s="6">
        <v>1053</v>
      </c>
      <c r="E20" s="7">
        <f t="shared" si="1"/>
        <v>980.24727272727273</v>
      </c>
      <c r="F20" s="8">
        <f t="shared" si="2"/>
        <v>12.586143695014663</v>
      </c>
    </row>
    <row r="23" spans="2:14">
      <c r="B23" s="21" t="s">
        <v>11</v>
      </c>
    </row>
    <row r="24" spans="2:14" ht="15.75" thickBot="1"/>
    <row r="25" spans="2:14">
      <c r="B25" s="12" t="s">
        <v>13</v>
      </c>
      <c r="C25" s="13"/>
      <c r="D25" s="14">
        <v>0.8</v>
      </c>
      <c r="E25" s="13"/>
      <c r="F25" s="15"/>
    </row>
    <row r="26" spans="2:14" ht="19.5" thickBot="1">
      <c r="B26" s="16" t="s">
        <v>4</v>
      </c>
      <c r="C26" s="17"/>
      <c r="D26" s="17">
        <v>1100</v>
      </c>
      <c r="E26" s="17" t="s">
        <v>0</v>
      </c>
      <c r="F26" s="18"/>
      <c r="H26" s="35" t="s">
        <v>9</v>
      </c>
      <c r="I26" s="35"/>
      <c r="J26" s="35"/>
      <c r="K26" s="35"/>
      <c r="L26" s="35"/>
      <c r="M26" s="35"/>
      <c r="N26" s="35"/>
    </row>
    <row r="27" spans="2:14" ht="15.75" thickBot="1"/>
    <row r="28" spans="2:14" ht="36.75" thickBot="1">
      <c r="B28" s="19" t="s">
        <v>14</v>
      </c>
      <c r="C28" s="10" t="s">
        <v>5</v>
      </c>
      <c r="D28" s="10" t="s">
        <v>7</v>
      </c>
      <c r="E28" s="10" t="s">
        <v>1</v>
      </c>
      <c r="F28" s="20" t="s">
        <v>8</v>
      </c>
    </row>
    <row r="29" spans="2:14" ht="15.75" thickTop="1">
      <c r="B29" s="22">
        <v>0</v>
      </c>
      <c r="C29" s="3">
        <v>50</v>
      </c>
      <c r="D29" s="2">
        <f t="shared" ref="D29:D42" si="3">C29*$D$25</f>
        <v>40</v>
      </c>
      <c r="E29" s="3">
        <f>D29/ ( 1100/1023)</f>
        <v>37.200000000000003</v>
      </c>
      <c r="F29" s="4">
        <f>(E29* 12 * (1/$D$25)) / 1023</f>
        <v>0.54545454545454541</v>
      </c>
    </row>
    <row r="30" spans="2:14">
      <c r="B30" s="22">
        <v>1</v>
      </c>
      <c r="C30" s="3">
        <v>227</v>
      </c>
      <c r="D30" s="2">
        <f t="shared" si="3"/>
        <v>181.60000000000002</v>
      </c>
      <c r="E30" s="3">
        <f t="shared" ref="E30:E42" si="4">D30/ ( 1100/1023)</f>
        <v>168.88800000000003</v>
      </c>
      <c r="F30" s="4">
        <f t="shared" ref="F30:F42" si="5">(E30* 12 * (1/$D$25)) / 1023</f>
        <v>2.476363636363637</v>
      </c>
    </row>
    <row r="31" spans="2:14">
      <c r="B31" s="22">
        <v>2</v>
      </c>
      <c r="C31" s="3">
        <v>318</v>
      </c>
      <c r="D31" s="2">
        <f t="shared" si="3"/>
        <v>254.4</v>
      </c>
      <c r="E31" s="3">
        <f t="shared" si="4"/>
        <v>236.59200000000001</v>
      </c>
      <c r="F31" s="4">
        <f t="shared" si="5"/>
        <v>3.4690909090909092</v>
      </c>
    </row>
    <row r="32" spans="2:14">
      <c r="B32" s="22">
        <v>3</v>
      </c>
      <c r="C32" s="3">
        <v>408</v>
      </c>
      <c r="D32" s="2">
        <f t="shared" si="3"/>
        <v>326.40000000000003</v>
      </c>
      <c r="E32" s="3">
        <f t="shared" si="4"/>
        <v>303.55200000000008</v>
      </c>
      <c r="F32" s="4">
        <f t="shared" si="5"/>
        <v>4.4509090909090911</v>
      </c>
    </row>
    <row r="33" spans="2:6">
      <c r="B33" s="22">
        <v>4</v>
      </c>
      <c r="C33" s="3">
        <v>503</v>
      </c>
      <c r="D33" s="2">
        <f t="shared" si="3"/>
        <v>402.40000000000003</v>
      </c>
      <c r="E33" s="3">
        <f t="shared" si="4"/>
        <v>374.23200000000003</v>
      </c>
      <c r="F33" s="4">
        <f t="shared" si="5"/>
        <v>5.4872727272727273</v>
      </c>
    </row>
    <row r="34" spans="2:6">
      <c r="B34" s="22">
        <v>5</v>
      </c>
      <c r="C34" s="3">
        <v>606</v>
      </c>
      <c r="D34" s="2">
        <f t="shared" si="3"/>
        <v>484.8</v>
      </c>
      <c r="E34" s="3">
        <f t="shared" si="4"/>
        <v>450.86400000000003</v>
      </c>
      <c r="F34" s="4">
        <f t="shared" si="5"/>
        <v>6.6109090909090922</v>
      </c>
    </row>
    <row r="35" spans="2:6">
      <c r="B35" s="22">
        <v>6</v>
      </c>
      <c r="C35" s="3">
        <v>696</v>
      </c>
      <c r="D35" s="2">
        <f t="shared" si="3"/>
        <v>556.80000000000007</v>
      </c>
      <c r="E35" s="3">
        <f t="shared" si="4"/>
        <v>517.82400000000007</v>
      </c>
      <c r="F35" s="4">
        <f t="shared" si="5"/>
        <v>7.5927272727272737</v>
      </c>
    </row>
    <row r="36" spans="2:6">
      <c r="B36" s="22">
        <v>7</v>
      </c>
      <c r="C36" s="3">
        <v>795</v>
      </c>
      <c r="D36" s="2">
        <f t="shared" si="3"/>
        <v>636</v>
      </c>
      <c r="E36" s="3">
        <f t="shared" si="4"/>
        <v>591.48</v>
      </c>
      <c r="F36" s="4">
        <f t="shared" si="5"/>
        <v>8.6727272727272737</v>
      </c>
    </row>
    <row r="37" spans="2:6">
      <c r="B37" s="22">
        <v>8</v>
      </c>
      <c r="C37" s="3">
        <v>881</v>
      </c>
      <c r="D37" s="2">
        <f t="shared" si="3"/>
        <v>704.80000000000007</v>
      </c>
      <c r="E37" s="3">
        <f t="shared" si="4"/>
        <v>655.46400000000006</v>
      </c>
      <c r="F37" s="4">
        <f t="shared" si="5"/>
        <v>9.6109090909090913</v>
      </c>
    </row>
    <row r="38" spans="2:6">
      <c r="B38" s="22">
        <v>9</v>
      </c>
      <c r="C38" s="3">
        <v>976</v>
      </c>
      <c r="D38" s="2">
        <f t="shared" si="3"/>
        <v>780.80000000000007</v>
      </c>
      <c r="E38" s="3">
        <f t="shared" si="4"/>
        <v>726.14400000000012</v>
      </c>
      <c r="F38" s="4">
        <f t="shared" si="5"/>
        <v>10.647272727272728</v>
      </c>
    </row>
    <row r="39" spans="2:6">
      <c r="B39" s="22">
        <v>10</v>
      </c>
      <c r="C39" s="3">
        <v>1079</v>
      </c>
      <c r="D39" s="2">
        <f t="shared" si="3"/>
        <v>863.2</v>
      </c>
      <c r="E39" s="3">
        <f t="shared" si="4"/>
        <v>802.77600000000007</v>
      </c>
      <c r="F39" s="4">
        <f t="shared" si="5"/>
        <v>11.770909090909093</v>
      </c>
    </row>
    <row r="40" spans="2:6">
      <c r="B40" s="23">
        <v>11</v>
      </c>
      <c r="C40" s="24">
        <v>1170</v>
      </c>
      <c r="D40" s="25">
        <f t="shared" si="3"/>
        <v>936</v>
      </c>
      <c r="E40" s="24">
        <f t="shared" si="4"/>
        <v>870.48</v>
      </c>
      <c r="F40" s="26">
        <f t="shared" si="5"/>
        <v>12.763636363636364</v>
      </c>
    </row>
    <row r="41" spans="2:6">
      <c r="B41" s="27">
        <v>12</v>
      </c>
      <c r="C41" s="28">
        <v>1264</v>
      </c>
      <c r="D41" s="29">
        <f t="shared" si="3"/>
        <v>1011.2</v>
      </c>
      <c r="E41" s="28">
        <f t="shared" si="4"/>
        <v>940.41600000000005</v>
      </c>
      <c r="F41" s="30">
        <f t="shared" si="5"/>
        <v>13.789090909090909</v>
      </c>
    </row>
    <row r="42" spans="2:6" ht="15.75" thickBot="1">
      <c r="B42" s="31" t="s">
        <v>12</v>
      </c>
      <c r="C42" s="32">
        <v>1375</v>
      </c>
      <c r="D42" s="33">
        <f t="shared" si="3"/>
        <v>1100</v>
      </c>
      <c r="E42" s="32">
        <f t="shared" si="4"/>
        <v>1023.0000000000001</v>
      </c>
      <c r="F42" s="34">
        <f t="shared" si="5"/>
        <v>15.000000000000002</v>
      </c>
    </row>
  </sheetData>
  <mergeCells count="2">
    <mergeCell ref="H5:N5"/>
    <mergeCell ref="H26:N2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Hornych</dc:creator>
  <cp:lastModifiedBy>Caneira</cp:lastModifiedBy>
  <cp:lastPrinted>2015-06-24T16:40:39Z</cp:lastPrinted>
  <dcterms:created xsi:type="dcterms:W3CDTF">2015-06-19T13:56:47Z</dcterms:created>
  <dcterms:modified xsi:type="dcterms:W3CDTF">2015-06-26T13:22:45Z</dcterms:modified>
</cp:coreProperties>
</file>